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16271564f5d0b6/Documents/Dewlish Parish Council/"/>
    </mc:Choice>
  </mc:AlternateContent>
  <xr:revisionPtr revIDLastSave="101" documentId="13_ncr:1_{A8C3C28E-1F41-480C-8227-974574480975}" xr6:coauthVersionLast="47" xr6:coauthVersionMax="47" xr10:uidLastSave="{7EEE31B9-3E25-4FA7-9F7C-A9DE4B951FC3}"/>
  <bookViews>
    <workbookView xWindow="-120" yWindow="-120" windowWidth="20730" windowHeight="11160" xr2:uid="{15FFCF57-90FF-45A5-AE9F-64EB50CB037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4" i="1" l="1"/>
  <c r="L32" i="1"/>
  <c r="L30" i="1"/>
  <c r="M30" i="1"/>
  <c r="M32" i="1" s="1"/>
  <c r="M34" i="1" s="1"/>
  <c r="M35" i="1" s="1"/>
  <c r="L16" i="1"/>
  <c r="E32" i="1"/>
  <c r="M10" i="1"/>
  <c r="K10" i="1"/>
  <c r="L10" i="1"/>
  <c r="K30" i="1"/>
  <c r="K32" i="1" s="1"/>
  <c r="E30" i="1"/>
  <c r="F30" i="1"/>
  <c r="F32" i="1" s="1"/>
  <c r="G30" i="1"/>
  <c r="G32" i="1" s="1"/>
  <c r="H30" i="1"/>
  <c r="H32" i="1" s="1"/>
  <c r="I30" i="1"/>
  <c r="I32" i="1" s="1"/>
  <c r="J10" i="1"/>
  <c r="J27" i="1"/>
  <c r="J16" i="1"/>
  <c r="J14" i="1"/>
  <c r="J30" i="1" l="1"/>
  <c r="J32" i="1" s="1"/>
  <c r="K35" i="1"/>
  <c r="D32" i="1" l="1"/>
  <c r="E34" i="1" s="1"/>
  <c r="C32" i="1"/>
  <c r="E35" i="1" l="1"/>
  <c r="B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amand</author>
  </authors>
  <commentList>
    <comment ref="L8" authorId="0" shapeId="0" xr:uid="{BDD5E3FC-A437-4103-9776-60FF60B68577}">
      <text>
        <r>
          <rPr>
            <b/>
            <sz val="9"/>
            <color indexed="81"/>
            <rFont val="Tahoma"/>
            <family val="2"/>
          </rPr>
          <t>amand:</t>
        </r>
        <r>
          <rPr>
            <sz val="9"/>
            <color indexed="81"/>
            <rFont val="Tahoma"/>
            <family val="2"/>
          </rPr>
          <t xml:space="preserve">
CIL</t>
        </r>
      </text>
    </comment>
  </commentList>
</comments>
</file>

<file path=xl/sharedStrings.xml><?xml version="1.0" encoding="utf-8"?>
<sst xmlns="http://schemas.openxmlformats.org/spreadsheetml/2006/main" count="44" uniqueCount="42">
  <si>
    <t>Dewlish Parish Council</t>
  </si>
  <si>
    <t>Description</t>
  </si>
  <si>
    <t>Budget 2018/19</t>
  </si>
  <si>
    <t>Actual 2018/19</t>
  </si>
  <si>
    <t>Salary</t>
  </si>
  <si>
    <t>Clerk expenses</t>
  </si>
  <si>
    <t>Training</t>
  </si>
  <si>
    <t>Honorarium</t>
  </si>
  <si>
    <t>Association fees</t>
  </si>
  <si>
    <t xml:space="preserve">Insurance </t>
  </si>
  <si>
    <t>Auditors</t>
  </si>
  <si>
    <t>Grants (137)</t>
  </si>
  <si>
    <t>Elections</t>
  </si>
  <si>
    <t>Asset maintenance</t>
  </si>
  <si>
    <t>Total</t>
  </si>
  <si>
    <t>Hall hire</t>
  </si>
  <si>
    <t>VAT recoverable</t>
  </si>
  <si>
    <t>Budget 2019/20</t>
  </si>
  <si>
    <t>Stationery &amp; postage</t>
  </si>
  <si>
    <t>Grass cutting</t>
  </si>
  <si>
    <t>% increase</t>
  </si>
  <si>
    <t>Budget 2020/21</t>
  </si>
  <si>
    <t>Contingencies</t>
  </si>
  <si>
    <t>Budget 2021/22</t>
  </si>
  <si>
    <t>Budget 2022/23</t>
  </si>
  <si>
    <t>Defib maintenance</t>
  </si>
  <si>
    <t>Actual</t>
  </si>
  <si>
    <t>Office costs</t>
  </si>
  <si>
    <t>Budget Proposal for the year 2023/24</t>
  </si>
  <si>
    <t>Budget 2023/24</t>
  </si>
  <si>
    <t>To date</t>
  </si>
  <si>
    <t>Expenditure</t>
  </si>
  <si>
    <t>Income</t>
  </si>
  <si>
    <t>Precept</t>
  </si>
  <si>
    <t>Bank Interest</t>
  </si>
  <si>
    <t>Donations</t>
  </si>
  <si>
    <t>Grants</t>
  </si>
  <si>
    <t>Expenditure total</t>
  </si>
  <si>
    <t>Precept request</t>
  </si>
  <si>
    <t>Proposed budget</t>
  </si>
  <si>
    <t>Computer costs</t>
  </si>
  <si>
    <t>Web hosting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</si>
</sst>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2" fontId="0" fillId="0" borderId="0" xfId="0" applyNumberFormat="1"/>
    <xf numFmtId="0" fontId="0" fillId="0" borderId="1" xfId="0" applyBorder="1"/>
    <xf numFmtId="2" fontId="0" fillId="0" borderId="2" xfId="0" applyNumberFormat="1" applyBorder="1" applyAlignment="1">
      <alignment horizontal="center" wrapText="1"/>
    </xf>
    <xf numFmtId="2" fontId="0" fillId="0" borderId="3" xfId="0" applyNumberFormat="1" applyBorder="1" applyAlignment="1">
      <alignment horizontal="center" wrapText="1"/>
    </xf>
    <xf numFmtId="2" fontId="0" fillId="0" borderId="4" xfId="0" applyNumberFormat="1" applyBorder="1"/>
    <xf numFmtId="2" fontId="0" fillId="0" borderId="5" xfId="0" applyNumberFormat="1" applyBorder="1"/>
    <xf numFmtId="2" fontId="1" fillId="0" borderId="6" xfId="0" applyNumberFormat="1" applyFont="1" applyBorder="1"/>
    <xf numFmtId="2" fontId="1" fillId="0" borderId="7" xfId="0" applyNumberFormat="1" applyFont="1" applyBorder="1"/>
    <xf numFmtId="2" fontId="2" fillId="0" borderId="0" xfId="0" applyNumberFormat="1" applyFont="1"/>
    <xf numFmtId="2" fontId="0" fillId="0" borderId="8" xfId="0" applyNumberFormat="1" applyBorder="1" applyAlignment="1">
      <alignment horizontal="center" wrapText="1"/>
    </xf>
    <xf numFmtId="2" fontId="1" fillId="0" borderId="9" xfId="0" applyNumberFormat="1" applyFont="1" applyBorder="1"/>
    <xf numFmtId="2" fontId="2" fillId="0" borderId="4" xfId="0" applyNumberFormat="1" applyFont="1" applyBorder="1"/>
    <xf numFmtId="2" fontId="2" fillId="0" borderId="2" xfId="0" applyNumberFormat="1" applyFont="1" applyBorder="1" applyAlignment="1">
      <alignment horizontal="center" wrapText="1"/>
    </xf>
    <xf numFmtId="0" fontId="2" fillId="0" borderId="0" xfId="0" applyFont="1"/>
    <xf numFmtId="2" fontId="2" fillId="0" borderId="8" xfId="0" applyNumberFormat="1" applyFont="1" applyBorder="1" applyAlignment="1">
      <alignment horizontal="center" wrapText="1"/>
    </xf>
    <xf numFmtId="2" fontId="2" fillId="0" borderId="10" xfId="0" applyNumberFormat="1" applyFont="1" applyBorder="1"/>
    <xf numFmtId="2" fontId="0" fillId="0" borderId="3" xfId="0" applyNumberFormat="1" applyBorder="1" applyAlignment="1">
      <alignment horizontal="center"/>
    </xf>
    <xf numFmtId="0" fontId="2" fillId="0" borderId="4" xfId="0" applyFont="1" applyBorder="1"/>
    <xf numFmtId="0" fontId="2" fillId="0" borderId="2" xfId="0" applyFont="1" applyBorder="1" applyAlignment="1">
      <alignment horizontal="center" wrapText="1"/>
    </xf>
    <xf numFmtId="2" fontId="2" fillId="0" borderId="7" xfId="0" applyNumberFormat="1" applyFont="1" applyBorder="1"/>
    <xf numFmtId="0" fontId="0" fillId="0" borderId="0" xfId="0" applyBorder="1"/>
    <xf numFmtId="2" fontId="0" fillId="0" borderId="4" xfId="0" applyNumberFormat="1" applyBorder="1" applyAlignment="1">
      <alignment horizontal="center" wrapText="1"/>
    </xf>
    <xf numFmtId="2" fontId="0" fillId="0" borderId="5" xfId="0" applyNumberFormat="1" applyBorder="1" applyAlignment="1">
      <alignment horizontal="center" wrapText="1"/>
    </xf>
    <xf numFmtId="2" fontId="0" fillId="0" borderId="0" xfId="0" applyNumberFormat="1" applyBorder="1" applyAlignment="1">
      <alignment horizontal="center" wrapText="1"/>
    </xf>
    <xf numFmtId="2" fontId="2" fillId="0" borderId="4" xfId="0" applyNumberFormat="1" applyFont="1" applyBorder="1" applyAlignment="1">
      <alignment horizontal="center" wrapText="1"/>
    </xf>
    <xf numFmtId="2" fontId="0" fillId="0" borderId="5" xfId="0" applyNumberFormat="1" applyBorder="1" applyAlignment="1">
      <alignment horizontal="center"/>
    </xf>
    <xf numFmtId="2" fontId="2" fillId="0" borderId="10" xfId="0" applyNumberFormat="1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2" fontId="2" fillId="0" borderId="0" xfId="0" applyNumberFormat="1" applyFont="1" applyBorder="1" applyAlignment="1">
      <alignment wrapText="1"/>
    </xf>
    <xf numFmtId="0" fontId="0" fillId="0" borderId="0" xfId="0" applyFill="1" applyBorder="1"/>
    <xf numFmtId="2" fontId="0" fillId="0" borderId="7" xfId="0" applyNumberFormat="1" applyBorder="1" applyAlignment="1">
      <alignment horizontal="center" wrapText="1"/>
    </xf>
    <xf numFmtId="0" fontId="1" fillId="0" borderId="0" xfId="0" applyFont="1" applyBorder="1"/>
    <xf numFmtId="2" fontId="0" fillId="0" borderId="11" xfId="0" applyNumberFormat="1" applyBorder="1"/>
    <xf numFmtId="2" fontId="0" fillId="0" borderId="12" xfId="0" applyNumberFormat="1" applyBorder="1"/>
    <xf numFmtId="2" fontId="1" fillId="0" borderId="0" xfId="0" applyNumberFormat="1" applyFont="1" applyBorder="1"/>
    <xf numFmtId="2" fontId="2" fillId="0" borderId="0" xfId="0" applyNumberFormat="1" applyFont="1" applyBorder="1"/>
    <xf numFmtId="2" fontId="2" fillId="0" borderId="8" xfId="0" applyNumberFormat="1" applyFont="1" applyBorder="1" applyAlignment="1">
      <alignment wrapText="1"/>
    </xf>
    <xf numFmtId="2" fontId="0" fillId="0" borderId="13" xfId="0" applyNumberFormat="1" applyBorder="1" applyAlignment="1">
      <alignment horizontal="center" wrapText="1"/>
    </xf>
    <xf numFmtId="2" fontId="0" fillId="0" borderId="14" xfId="0" applyNumberFormat="1" applyBorder="1"/>
    <xf numFmtId="2" fontId="0" fillId="0" borderId="15" xfId="0" applyNumberFormat="1" applyBorder="1"/>
    <xf numFmtId="2" fontId="2" fillId="0" borderId="13" xfId="0" applyNumberFormat="1" applyFont="1" applyBorder="1"/>
    <xf numFmtId="2" fontId="0" fillId="0" borderId="6" xfId="0" applyNumberFormat="1" applyBorder="1" applyAlignment="1">
      <alignment horizontal="center" wrapText="1"/>
    </xf>
    <xf numFmtId="2" fontId="0" fillId="0" borderId="3" xfId="0" applyNumberFormat="1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FEC30-E7CD-4BA2-A3D1-0394C7396537}">
  <dimension ref="A1:N35"/>
  <sheetViews>
    <sheetView tabSelected="1" topLeftCell="A20" workbookViewId="0">
      <selection activeCell="M19" sqref="M19"/>
    </sheetView>
  </sheetViews>
  <sheetFormatPr defaultRowHeight="15" x14ac:dyDescent="0.25"/>
  <cols>
    <col min="1" max="1" width="22.140625" customWidth="1"/>
    <col min="2" max="4" width="0" style="2" hidden="1" customWidth="1"/>
    <col min="5" max="5" width="9.140625" style="10"/>
    <col min="6" max="6" width="9.140625" style="2"/>
    <col min="7" max="7" width="9.140625" style="10"/>
    <col min="8" max="8" width="11.140625" style="2" customWidth="1"/>
    <col min="9" max="9" width="9.140625" style="15"/>
    <col min="10" max="10" width="9.85546875" style="2" customWidth="1"/>
    <col min="11" max="11" width="9.140625" style="10"/>
    <col min="12" max="13" width="9.140625" style="2"/>
  </cols>
  <sheetData>
    <row r="1" spans="1:13" x14ac:dyDescent="0.25">
      <c r="A1" s="1" t="s">
        <v>0</v>
      </c>
    </row>
    <row r="2" spans="1:13" x14ac:dyDescent="0.25">
      <c r="A2" s="1" t="s">
        <v>28</v>
      </c>
    </row>
    <row r="3" spans="1:13" ht="15.75" thickBot="1" x14ac:dyDescent="0.3"/>
    <row r="4" spans="1:13" ht="30" x14ac:dyDescent="0.25">
      <c r="A4" s="3" t="s">
        <v>1</v>
      </c>
      <c r="B4" s="4" t="s">
        <v>2</v>
      </c>
      <c r="C4" s="5" t="s">
        <v>3</v>
      </c>
      <c r="D4" s="11" t="s">
        <v>17</v>
      </c>
      <c r="E4" s="14" t="s">
        <v>21</v>
      </c>
      <c r="F4" s="18" t="s">
        <v>26</v>
      </c>
      <c r="G4" s="16" t="s">
        <v>23</v>
      </c>
      <c r="H4" s="5" t="s">
        <v>26</v>
      </c>
      <c r="I4" s="20" t="s">
        <v>24</v>
      </c>
      <c r="J4" s="5" t="s">
        <v>26</v>
      </c>
      <c r="K4" s="38" t="s">
        <v>29</v>
      </c>
      <c r="L4" s="44" t="s">
        <v>30</v>
      </c>
      <c r="M4" s="4" t="s">
        <v>39</v>
      </c>
    </row>
    <row r="5" spans="1:13" x14ac:dyDescent="0.25">
      <c r="A5" s="33" t="s">
        <v>32</v>
      </c>
      <c r="B5" s="23"/>
      <c r="C5" s="24"/>
      <c r="D5" s="25"/>
      <c r="E5" s="26"/>
      <c r="F5" s="27"/>
      <c r="G5" s="28"/>
      <c r="H5" s="24"/>
      <c r="I5" s="29"/>
      <c r="J5" s="24"/>
      <c r="K5" s="30"/>
      <c r="L5" s="7"/>
      <c r="M5" s="6"/>
    </row>
    <row r="6" spans="1:13" x14ac:dyDescent="0.25">
      <c r="A6" s="31" t="s">
        <v>33</v>
      </c>
      <c r="B6" s="23"/>
      <c r="C6" s="24"/>
      <c r="D6" s="25"/>
      <c r="E6" s="26"/>
      <c r="F6" s="27"/>
      <c r="G6" s="28"/>
      <c r="H6" s="24"/>
      <c r="I6" s="29"/>
      <c r="J6" s="24">
        <v>4620</v>
      </c>
      <c r="K6" s="30"/>
      <c r="L6" s="7">
        <v>5835</v>
      </c>
      <c r="M6" s="6"/>
    </row>
    <row r="7" spans="1:13" x14ac:dyDescent="0.25">
      <c r="A7" s="31" t="s">
        <v>34</v>
      </c>
      <c r="B7" s="23"/>
      <c r="C7" s="24"/>
      <c r="D7" s="25"/>
      <c r="E7" s="26"/>
      <c r="F7" s="27"/>
      <c r="G7" s="28"/>
      <c r="H7" s="24"/>
      <c r="I7" s="29"/>
      <c r="J7" s="24">
        <v>4.1100000000000003</v>
      </c>
      <c r="K7" s="30"/>
      <c r="L7" s="7">
        <v>54.9</v>
      </c>
      <c r="M7" s="6">
        <v>75</v>
      </c>
    </row>
    <row r="8" spans="1:13" x14ac:dyDescent="0.25">
      <c r="A8" s="31" t="s">
        <v>35</v>
      </c>
      <c r="B8" s="23"/>
      <c r="C8" s="24"/>
      <c r="D8" s="25"/>
      <c r="E8" s="26"/>
      <c r="F8" s="27"/>
      <c r="G8" s="28"/>
      <c r="H8" s="24"/>
      <c r="I8" s="29"/>
      <c r="J8" s="24">
        <v>3409.49</v>
      </c>
      <c r="K8" s="30"/>
      <c r="L8" s="7">
        <v>2390.0100000000002</v>
      </c>
      <c r="M8" s="6"/>
    </row>
    <row r="9" spans="1:13" x14ac:dyDescent="0.25">
      <c r="A9" s="31" t="s">
        <v>36</v>
      </c>
      <c r="B9" s="23"/>
      <c r="C9" s="24"/>
      <c r="D9" s="25"/>
      <c r="E9" s="26"/>
      <c r="F9" s="27"/>
      <c r="G9" s="28"/>
      <c r="H9" s="24"/>
      <c r="I9" s="29"/>
      <c r="J9" s="24"/>
      <c r="K9" s="30"/>
      <c r="L9" s="7"/>
      <c r="M9" s="6"/>
    </row>
    <row r="10" spans="1:13" ht="15.75" thickBot="1" x14ac:dyDescent="0.3">
      <c r="A10" s="22"/>
      <c r="B10" s="23"/>
      <c r="C10" s="24"/>
      <c r="D10" s="25"/>
      <c r="E10" s="26"/>
      <c r="F10" s="27"/>
      <c r="G10" s="28"/>
      <c r="H10" s="24"/>
      <c r="I10" s="29"/>
      <c r="J10" s="32">
        <f>SUM(J6:J9)</f>
        <v>8033.5999999999995</v>
      </c>
      <c r="K10" s="39">
        <f t="shared" ref="K10:M10" si="0">SUM(K6:K9)</f>
        <v>0</v>
      </c>
      <c r="L10" s="32">
        <f t="shared" si="0"/>
        <v>8279.91</v>
      </c>
      <c r="M10" s="43">
        <f t="shared" si="0"/>
        <v>75</v>
      </c>
    </row>
    <row r="11" spans="1:13" ht="15.75" thickTop="1" x14ac:dyDescent="0.25">
      <c r="A11" s="1" t="s">
        <v>31</v>
      </c>
      <c r="B11" s="6"/>
      <c r="C11" s="7"/>
      <c r="E11" s="13"/>
      <c r="F11" s="7"/>
      <c r="G11" s="17"/>
      <c r="H11" s="7"/>
      <c r="I11" s="19"/>
      <c r="J11" s="7"/>
      <c r="L11" s="7"/>
      <c r="M11" s="6"/>
    </row>
    <row r="12" spans="1:13" x14ac:dyDescent="0.25">
      <c r="A12" t="s">
        <v>4</v>
      </c>
      <c r="B12" s="6">
        <v>1300</v>
      </c>
      <c r="C12" s="7">
        <v>1085</v>
      </c>
      <c r="D12" s="2">
        <v>1400</v>
      </c>
      <c r="E12" s="13">
        <v>1415</v>
      </c>
      <c r="F12" s="7">
        <v>1359.6</v>
      </c>
      <c r="G12" s="17">
        <v>1420</v>
      </c>
      <c r="H12" s="7">
        <v>1379.58</v>
      </c>
      <c r="I12" s="13">
        <v>1450</v>
      </c>
      <c r="J12" s="7">
        <v>1511.18</v>
      </c>
      <c r="K12" s="10">
        <v>2250</v>
      </c>
      <c r="L12" s="7">
        <v>1312.5</v>
      </c>
      <c r="M12" s="6">
        <v>2430</v>
      </c>
    </row>
    <row r="13" spans="1:13" x14ac:dyDescent="0.25">
      <c r="A13" t="s">
        <v>5</v>
      </c>
      <c r="B13" s="6">
        <v>100</v>
      </c>
      <c r="C13" s="7">
        <v>105.19</v>
      </c>
      <c r="D13" s="2">
        <v>100</v>
      </c>
      <c r="E13" s="13">
        <v>100</v>
      </c>
      <c r="F13" s="7">
        <v>76.680000000000007</v>
      </c>
      <c r="G13" s="17">
        <v>100</v>
      </c>
      <c r="H13" s="7">
        <v>42.3</v>
      </c>
      <c r="I13" s="13">
        <v>100</v>
      </c>
      <c r="J13" s="7">
        <v>18.989999999999998</v>
      </c>
      <c r="K13" s="10">
        <v>100</v>
      </c>
      <c r="L13" s="7">
        <v>0</v>
      </c>
      <c r="M13" s="6">
        <v>100</v>
      </c>
    </row>
    <row r="14" spans="1:13" x14ac:dyDescent="0.25">
      <c r="A14" t="s">
        <v>18</v>
      </c>
      <c r="B14" s="6">
        <v>100</v>
      </c>
      <c r="C14" s="7">
        <v>0</v>
      </c>
      <c r="D14" s="2">
        <v>100</v>
      </c>
      <c r="E14" s="13">
        <v>50</v>
      </c>
      <c r="F14" s="7">
        <v>7.47</v>
      </c>
      <c r="G14" s="17">
        <v>50</v>
      </c>
      <c r="H14" s="7">
        <v>13.64</v>
      </c>
      <c r="I14" s="13">
        <v>50</v>
      </c>
      <c r="J14" s="7">
        <f>33.8+3.4</f>
        <v>37.199999999999996</v>
      </c>
      <c r="K14" s="10">
        <v>50</v>
      </c>
      <c r="L14" s="7">
        <v>0</v>
      </c>
      <c r="M14" s="6">
        <v>50</v>
      </c>
    </row>
    <row r="15" spans="1:13" x14ac:dyDescent="0.25">
      <c r="A15" t="s">
        <v>6</v>
      </c>
      <c r="B15" s="6">
        <v>100</v>
      </c>
      <c r="C15" s="7">
        <v>0</v>
      </c>
      <c r="D15" s="2">
        <v>100</v>
      </c>
      <c r="E15" s="13">
        <v>100</v>
      </c>
      <c r="F15" s="7"/>
      <c r="G15" s="17">
        <v>100</v>
      </c>
      <c r="H15" s="7">
        <v>210</v>
      </c>
      <c r="I15" s="13">
        <v>100</v>
      </c>
      <c r="J15" s="7">
        <v>11.25</v>
      </c>
      <c r="K15" s="10">
        <v>100</v>
      </c>
      <c r="L15" s="7">
        <v>0</v>
      </c>
      <c r="M15" s="6">
        <v>100</v>
      </c>
    </row>
    <row r="16" spans="1:13" x14ac:dyDescent="0.25">
      <c r="A16" t="s">
        <v>27</v>
      </c>
      <c r="B16" s="6"/>
      <c r="C16" s="7"/>
      <c r="E16" s="13"/>
      <c r="F16" s="7"/>
      <c r="G16" s="17"/>
      <c r="H16" s="7"/>
      <c r="I16" s="13"/>
      <c r="J16" s="7">
        <f>71.54+43.02</f>
        <v>114.56</v>
      </c>
      <c r="K16" s="10">
        <v>150</v>
      </c>
      <c r="L16" s="7">
        <f>9.48+98.37</f>
        <v>107.85000000000001</v>
      </c>
      <c r="M16" s="6">
        <v>200</v>
      </c>
    </row>
    <row r="17" spans="1:14" x14ac:dyDescent="0.25">
      <c r="A17" t="s">
        <v>40</v>
      </c>
      <c r="B17" s="6"/>
      <c r="C17" s="7"/>
      <c r="E17" s="13"/>
      <c r="F17" s="7"/>
      <c r="G17" s="17"/>
      <c r="H17" s="7"/>
      <c r="I17" s="13"/>
      <c r="J17" s="7"/>
      <c r="L17" s="7">
        <v>101.9</v>
      </c>
      <c r="M17" s="6">
        <v>145</v>
      </c>
      <c r="N17" t="s">
        <v>41</v>
      </c>
    </row>
    <row r="18" spans="1:14" x14ac:dyDescent="0.25">
      <c r="A18" t="s">
        <v>7</v>
      </c>
      <c r="B18" s="6">
        <v>100</v>
      </c>
      <c r="C18" s="7">
        <v>30</v>
      </c>
      <c r="D18" s="2">
        <v>100</v>
      </c>
      <c r="E18" s="13"/>
      <c r="F18" s="7"/>
      <c r="G18" s="17"/>
      <c r="H18" s="7"/>
      <c r="I18" s="19"/>
      <c r="J18" s="7"/>
      <c r="K18" s="10">
        <v>50</v>
      </c>
      <c r="L18" s="7"/>
      <c r="M18" s="6">
        <v>50</v>
      </c>
    </row>
    <row r="19" spans="1:14" x14ac:dyDescent="0.25">
      <c r="A19" t="s">
        <v>8</v>
      </c>
      <c r="B19" s="6">
        <v>100</v>
      </c>
      <c r="C19" s="7">
        <v>78.52</v>
      </c>
      <c r="D19" s="2">
        <v>100</v>
      </c>
      <c r="E19" s="13">
        <v>85</v>
      </c>
      <c r="F19" s="7">
        <v>82.81</v>
      </c>
      <c r="G19" s="17">
        <v>90</v>
      </c>
      <c r="H19" s="7">
        <v>85.29</v>
      </c>
      <c r="I19" s="13">
        <v>90</v>
      </c>
      <c r="J19" s="7">
        <v>88.02</v>
      </c>
      <c r="K19" s="10">
        <v>100</v>
      </c>
      <c r="L19" s="7">
        <v>92.24</v>
      </c>
      <c r="M19" s="6">
        <v>100</v>
      </c>
    </row>
    <row r="20" spans="1:14" x14ac:dyDescent="0.25">
      <c r="A20" t="s">
        <v>9</v>
      </c>
      <c r="B20" s="6">
        <v>300</v>
      </c>
      <c r="C20" s="7">
        <v>344.11</v>
      </c>
      <c r="D20" s="2">
        <v>400</v>
      </c>
      <c r="E20" s="13">
        <v>480</v>
      </c>
      <c r="F20" s="7">
        <v>340.58</v>
      </c>
      <c r="G20" s="17">
        <v>400</v>
      </c>
      <c r="H20" s="7">
        <v>340.58</v>
      </c>
      <c r="I20" s="13">
        <v>400</v>
      </c>
      <c r="J20" s="7">
        <v>402.69</v>
      </c>
      <c r="K20" s="10">
        <v>760</v>
      </c>
      <c r="L20" s="7">
        <v>695.01</v>
      </c>
      <c r="M20" s="6">
        <v>750</v>
      </c>
    </row>
    <row r="21" spans="1:14" x14ac:dyDescent="0.25">
      <c r="A21" t="s">
        <v>10</v>
      </c>
      <c r="B21" s="6">
        <v>100</v>
      </c>
      <c r="C21" s="7">
        <v>37.5</v>
      </c>
      <c r="D21" s="2">
        <v>100</v>
      </c>
      <c r="E21" s="13">
        <v>40</v>
      </c>
      <c r="F21" s="7">
        <v>40.75</v>
      </c>
      <c r="G21" s="17">
        <v>50</v>
      </c>
      <c r="H21" s="7">
        <v>32</v>
      </c>
      <c r="I21" s="13">
        <v>50</v>
      </c>
      <c r="J21" s="7">
        <v>56</v>
      </c>
      <c r="K21" s="10">
        <v>75</v>
      </c>
      <c r="L21" s="7">
        <v>0</v>
      </c>
      <c r="M21" s="6">
        <v>75</v>
      </c>
    </row>
    <row r="22" spans="1:14" x14ac:dyDescent="0.25">
      <c r="A22" t="s">
        <v>11</v>
      </c>
      <c r="B22" s="6">
        <v>800</v>
      </c>
      <c r="C22" s="7">
        <v>515</v>
      </c>
      <c r="D22" s="2">
        <v>800</v>
      </c>
      <c r="E22" s="13">
        <v>900</v>
      </c>
      <c r="F22" s="7">
        <v>17</v>
      </c>
      <c r="G22" s="17">
        <v>900</v>
      </c>
      <c r="H22" s="7"/>
      <c r="I22" s="13">
        <v>900</v>
      </c>
      <c r="J22" s="7"/>
      <c r="K22" s="10">
        <v>500</v>
      </c>
      <c r="L22" s="7"/>
      <c r="M22" s="6">
        <v>500</v>
      </c>
    </row>
    <row r="23" spans="1:14" x14ac:dyDescent="0.25">
      <c r="A23" t="s">
        <v>19</v>
      </c>
      <c r="B23" s="6"/>
      <c r="C23" s="7"/>
      <c r="E23" s="13">
        <v>500</v>
      </c>
      <c r="F23" s="7">
        <v>300</v>
      </c>
      <c r="G23" s="17">
        <v>500</v>
      </c>
      <c r="H23" s="7">
        <v>120</v>
      </c>
      <c r="I23" s="13">
        <v>500</v>
      </c>
      <c r="J23" s="7">
        <v>60</v>
      </c>
      <c r="K23" s="10">
        <v>250</v>
      </c>
      <c r="L23" s="7"/>
      <c r="M23" s="6">
        <v>250</v>
      </c>
    </row>
    <row r="24" spans="1:14" x14ac:dyDescent="0.25">
      <c r="A24" t="s">
        <v>25</v>
      </c>
      <c r="B24" s="6">
        <v>200</v>
      </c>
      <c r="C24" s="7">
        <v>0</v>
      </c>
      <c r="D24" s="2">
        <v>0</v>
      </c>
      <c r="E24" s="13"/>
      <c r="F24" s="7"/>
      <c r="G24" s="17"/>
      <c r="H24" s="7">
        <v>126</v>
      </c>
      <c r="I24" s="19"/>
      <c r="J24" s="7">
        <v>126</v>
      </c>
      <c r="K24" s="10">
        <v>150</v>
      </c>
      <c r="L24" s="7"/>
      <c r="M24" s="6">
        <v>150</v>
      </c>
    </row>
    <row r="25" spans="1:14" x14ac:dyDescent="0.25">
      <c r="A25" t="s">
        <v>15</v>
      </c>
      <c r="B25" s="6"/>
      <c r="C25" s="7">
        <v>120</v>
      </c>
      <c r="E25" s="13">
        <v>150</v>
      </c>
      <c r="F25" s="7"/>
      <c r="G25" s="17">
        <v>150</v>
      </c>
      <c r="H25" s="7">
        <v>97.5</v>
      </c>
      <c r="I25" s="13">
        <v>150</v>
      </c>
      <c r="J25" s="7">
        <v>70</v>
      </c>
      <c r="K25" s="10">
        <v>200</v>
      </c>
      <c r="L25" s="7"/>
      <c r="M25" s="6">
        <v>200</v>
      </c>
    </row>
    <row r="26" spans="1:14" x14ac:dyDescent="0.25">
      <c r="A26" t="s">
        <v>12</v>
      </c>
      <c r="B26" s="6">
        <v>0</v>
      </c>
      <c r="C26" s="7"/>
      <c r="D26" s="2">
        <v>200</v>
      </c>
      <c r="E26" s="13">
        <v>200</v>
      </c>
      <c r="F26" s="7"/>
      <c r="G26" s="17">
        <v>200</v>
      </c>
      <c r="H26" s="7"/>
      <c r="I26" s="19"/>
      <c r="J26" s="7"/>
      <c r="L26" s="7"/>
      <c r="M26" s="6">
        <v>50</v>
      </c>
    </row>
    <row r="27" spans="1:14" x14ac:dyDescent="0.25">
      <c r="A27" t="s">
        <v>13</v>
      </c>
      <c r="B27" s="6">
        <v>800</v>
      </c>
      <c r="C27" s="7">
        <v>185.25</v>
      </c>
      <c r="D27" s="2">
        <v>600</v>
      </c>
      <c r="E27" s="13">
        <v>600</v>
      </c>
      <c r="F27" s="7">
        <v>126</v>
      </c>
      <c r="G27" s="17">
        <v>600</v>
      </c>
      <c r="H27" s="7">
        <v>1362.17</v>
      </c>
      <c r="I27" s="13">
        <v>770</v>
      </c>
      <c r="J27" s="7">
        <f>2954.17+703.28</f>
        <v>3657.45</v>
      </c>
      <c r="K27" s="10">
        <v>1000</v>
      </c>
      <c r="L27" s="7">
        <v>624.4</v>
      </c>
      <c r="M27" s="6">
        <v>1000</v>
      </c>
    </row>
    <row r="28" spans="1:14" x14ac:dyDescent="0.25">
      <c r="A28" t="s">
        <v>22</v>
      </c>
      <c r="B28" s="6"/>
      <c r="C28" s="7"/>
      <c r="E28" s="13"/>
      <c r="F28" s="7"/>
      <c r="G28" s="17">
        <v>60</v>
      </c>
      <c r="H28" s="7">
        <v>21.99</v>
      </c>
      <c r="I28" s="19">
        <v>60</v>
      </c>
      <c r="J28" s="7">
        <v>857.29</v>
      </c>
      <c r="K28" s="10">
        <v>100</v>
      </c>
      <c r="L28" s="7"/>
      <c r="M28" s="6">
        <v>100</v>
      </c>
    </row>
    <row r="29" spans="1:14" x14ac:dyDescent="0.25">
      <c r="A29" t="s">
        <v>16</v>
      </c>
      <c r="B29" s="6"/>
      <c r="C29" s="7">
        <v>5.05</v>
      </c>
      <c r="E29" s="13"/>
      <c r="F29" s="7">
        <v>25.2</v>
      </c>
      <c r="G29" s="17"/>
      <c r="H29" s="7">
        <v>101.29</v>
      </c>
      <c r="I29" s="19"/>
      <c r="J29" s="7">
        <v>457.75</v>
      </c>
      <c r="L29" s="7">
        <v>147.16</v>
      </c>
      <c r="M29" s="6"/>
    </row>
    <row r="30" spans="1:14" x14ac:dyDescent="0.25">
      <c r="A30" t="s">
        <v>37</v>
      </c>
      <c r="B30" s="6"/>
      <c r="C30" s="7"/>
      <c r="E30" s="34">
        <f t="shared" ref="E30:K30" si="1">SUM(E12:E29)</f>
        <v>4620</v>
      </c>
      <c r="F30" s="34">
        <f t="shared" si="1"/>
        <v>2376.0899999999997</v>
      </c>
      <c r="G30" s="34">
        <f t="shared" si="1"/>
        <v>4620</v>
      </c>
      <c r="H30" s="34">
        <f t="shared" si="1"/>
        <v>3932.3399999999997</v>
      </c>
      <c r="I30" s="34">
        <f t="shared" si="1"/>
        <v>4620</v>
      </c>
      <c r="J30" s="34">
        <f>SUM(J12:J29)</f>
        <v>7468.38</v>
      </c>
      <c r="K30" s="40">
        <f t="shared" si="1"/>
        <v>5835</v>
      </c>
      <c r="L30" s="40">
        <f t="shared" ref="L30" si="2">SUM(L12:L29)</f>
        <v>3081.06</v>
      </c>
      <c r="M30" s="40">
        <f t="shared" ref="M30" si="3">SUM(M12:M29)</f>
        <v>6250</v>
      </c>
    </row>
    <row r="31" spans="1:14" x14ac:dyDescent="0.25">
      <c r="B31" s="6"/>
      <c r="C31" s="7"/>
      <c r="E31" s="35"/>
      <c r="F31" s="35"/>
      <c r="G31" s="35"/>
      <c r="H31" s="35"/>
      <c r="I31" s="35"/>
      <c r="J31" s="35"/>
      <c r="K31" s="41"/>
      <c r="L31" s="7"/>
      <c r="M31" s="6"/>
    </row>
    <row r="32" spans="1:14" s="1" customFormat="1" ht="15.75" thickBot="1" x14ac:dyDescent="0.3">
      <c r="A32" s="1" t="s">
        <v>14</v>
      </c>
      <c r="B32" s="8">
        <f>SUM(B12:B29)</f>
        <v>4000</v>
      </c>
      <c r="C32" s="9">
        <f>SUM(C12:C29)</f>
        <v>2505.6200000000003</v>
      </c>
      <c r="D32" s="12">
        <f>SUM(D12:D29)</f>
        <v>4000</v>
      </c>
      <c r="E32" s="21">
        <f>E30-E10</f>
        <v>4620</v>
      </c>
      <c r="F32" s="21">
        <f t="shared" ref="F32:M32" si="4">F30-F10</f>
        <v>2376.0899999999997</v>
      </c>
      <c r="G32" s="21">
        <f t="shared" si="4"/>
        <v>4620</v>
      </c>
      <c r="H32" s="21">
        <f t="shared" si="4"/>
        <v>3932.3399999999997</v>
      </c>
      <c r="I32" s="21">
        <f t="shared" si="4"/>
        <v>4620</v>
      </c>
      <c r="J32" s="21">
        <f t="shared" si="4"/>
        <v>-565.21999999999935</v>
      </c>
      <c r="K32" s="42">
        <f t="shared" si="4"/>
        <v>5835</v>
      </c>
      <c r="L32" s="42">
        <f t="shared" si="4"/>
        <v>-5198.8500000000004</v>
      </c>
      <c r="M32" s="42">
        <f t="shared" si="4"/>
        <v>6175</v>
      </c>
    </row>
    <row r="33" spans="1:13" s="1" customFormat="1" ht="15.75" thickTop="1" x14ac:dyDescent="0.25">
      <c r="B33" s="36"/>
      <c r="C33" s="36"/>
      <c r="D33" s="36"/>
      <c r="E33" s="37"/>
      <c r="F33" s="37"/>
      <c r="G33" s="37"/>
      <c r="H33" s="37"/>
      <c r="I33" s="37"/>
      <c r="J33" s="37"/>
      <c r="K33" s="37"/>
      <c r="L33" s="45"/>
      <c r="M33" s="45"/>
    </row>
    <row r="34" spans="1:13" x14ac:dyDescent="0.25">
      <c r="A34" t="s">
        <v>38</v>
      </c>
      <c r="E34" s="10">
        <f>E32-D32</f>
        <v>620</v>
      </c>
      <c r="G34" s="10">
        <v>0</v>
      </c>
      <c r="I34" s="15">
        <v>0</v>
      </c>
      <c r="K34" s="10">
        <f>K32-I32</f>
        <v>1215</v>
      </c>
      <c r="M34" s="10">
        <f>M32-K32</f>
        <v>340</v>
      </c>
    </row>
    <row r="35" spans="1:13" x14ac:dyDescent="0.25">
      <c r="A35" t="s">
        <v>20</v>
      </c>
      <c r="E35" s="10">
        <f>((E32-D32)/D32)*100</f>
        <v>15.5</v>
      </c>
      <c r="G35" s="10">
        <v>0</v>
      </c>
      <c r="I35" s="15">
        <v>0</v>
      </c>
      <c r="K35" s="10">
        <f>(K34/I32)*100</f>
        <v>26.2987012987013</v>
      </c>
      <c r="M35" s="10">
        <f>(M34/K32)*100</f>
        <v>5.8269065981148245</v>
      </c>
    </row>
  </sheetData>
  <pageMargins left="0.7" right="0.7" top="0.75" bottom="0.75" header="0.3" footer="0.3"/>
  <pageSetup paperSize="9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</dc:creator>
  <cp:lastModifiedBy>Amanda Crocker</cp:lastModifiedBy>
  <cp:lastPrinted>2021-11-18T12:01:47Z</cp:lastPrinted>
  <dcterms:created xsi:type="dcterms:W3CDTF">2019-10-20T15:25:34Z</dcterms:created>
  <dcterms:modified xsi:type="dcterms:W3CDTF">2023-11-06T14:59:17Z</dcterms:modified>
</cp:coreProperties>
</file>